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1" activeTab="0"/>
  </bookViews>
  <sheets>
    <sheet name="потери 2015" sheetId="1" r:id="rId1"/>
  </sheets>
  <definedNames>
    <definedName name="_xlfn.IFERROR" hidden="1">#NAME?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<sst xmlns="http://schemas.openxmlformats.org/spreadsheetml/2006/main" count="57" uniqueCount="35">
  <si>
    <t>(наименование территориальной сетевой организации)</t>
  </si>
  <si>
    <t>Наименование показателя</t>
  </si>
  <si>
    <t>Ед.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</si>
  <si>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</si>
  <si>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</si>
  <si>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</si>
  <si>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</si>
  <si>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</si>
  <si>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</si>
  <si>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>Базовый период (2013 год)</t>
  </si>
  <si>
    <t xml:space="preserve">Поступление в сеть из других организаций, в том числе: </t>
  </si>
  <si>
    <t>тыс. кВт ч</t>
  </si>
  <si>
    <t>из сетей ФСК</t>
  </si>
  <si>
    <t>от генерирующих компаний и блок-станций</t>
  </si>
  <si>
    <t>от смежных сетевых организаций</t>
  </si>
  <si>
    <t>Отпуск электроэнергии в сеть</t>
  </si>
  <si>
    <t>Фактические потери электроэнергии</t>
  </si>
  <si>
    <t>%</t>
  </si>
  <si>
    <t>Протяженность линий (воздушных и кабельных) электропередачи в одноцепном выражении</t>
  </si>
  <si>
    <t>км</t>
  </si>
  <si>
    <t>Протяженность воздушных линий электропередачи в одноцепном выражении</t>
  </si>
  <si>
    <t>Соотношение протяженности воздушных и кабельных линий электропередачи в одноцепном выражении (доля ВЛ)</t>
  </si>
  <si>
    <t>Норматив потерь электроэнергии по приказу Минэнерго России от 30.09.2014 № 674</t>
  </si>
  <si>
    <t>Регулируемый период (2015 год)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</si>
  <si>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</si>
  <si>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</si>
  <si>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</si>
  <si>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Примечание:</t>
  </si>
  <si>
    <t>Данные о поступлении в сеть в базовом периоде принимаются в соответствии с отчетной формой № 46-ЭЭ (передача)</t>
  </si>
  <si>
    <t>Отпуск электроэнергии в сеть/протяженность линий электропередачи, тыс.кВтч/км</t>
  </si>
  <si>
    <t>Определение величины и уровня потерь электроэнергии при ее передаче по электрическим сетям ТСО</t>
  </si>
  <si>
    <r>
      <t xml:space="preserve">Поступление в сеть из других уровней напряжения </t>
    </r>
    <r>
      <rPr>
        <sz val="8"/>
        <color indexed="63"/>
        <rFont val="Times New Roman"/>
        <family val="1"/>
      </rPr>
      <t>(трансформация)</t>
    </r>
  </si>
  <si>
    <t>Минимальное значение</t>
  </si>
  <si>
    <t>СПБ 2015г (план)</t>
  </si>
  <si>
    <t xml:space="preserve">МУП сельского поселения Сямженское "Сямженская электросеть"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</si>
</sst>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0"/>
  </numFmts>
  <fonts count="31">
    <font>
      <sz val="10"/>
      <name val="Arial"/>
      <family val="0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63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31"/>
      </patternFill>
    </fill>
    <fill>
      <patternFill patternType="lightUp">
        <bgColor indexed="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49" fontId="5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49" fontId="3" fillId="0" borderId="10" xfId="52" applyFont="1" applyBorder="1" applyAlignment="1" applyProtection="1">
      <alignment vertical="center" wrapText="1"/>
      <protection/>
    </xf>
    <xf numFmtId="49" fontId="3" fillId="0" borderId="10" xfId="52" applyFont="1" applyBorder="1" applyAlignment="1" applyProtection="1">
      <alignment horizontal="center" vertical="center" wrapText="1"/>
      <protection/>
    </xf>
    <xf numFmtId="4" fontId="3" fillId="4" borderId="10" xfId="52" applyNumberFormat="1" applyFont="1" applyFill="1" applyBorder="1" applyAlignment="1" applyProtection="1">
      <alignment horizontal="right" vertical="center"/>
      <protection/>
    </xf>
    <xf numFmtId="4" fontId="3" fillId="2" borderId="10" xfId="52" applyNumberFormat="1" applyFont="1" applyFill="1" applyBorder="1" applyAlignment="1" applyProtection="1">
      <alignment horizontal="right" vertical="center"/>
      <protection locked="0"/>
    </xf>
    <xf numFmtId="4" fontId="3" fillId="24" borderId="10" xfId="52" applyNumberFormat="1" applyFont="1" applyFill="1" applyBorder="1" applyAlignment="1" applyProtection="1">
      <alignment horizontal="right" vertical="center"/>
      <protection locked="0"/>
    </xf>
    <xf numFmtId="4" fontId="3" fillId="25" borderId="10" xfId="52" applyNumberFormat="1" applyFont="1" applyFill="1" applyBorder="1" applyAlignment="1" applyProtection="1">
      <alignment horizontal="right" vertical="center"/>
      <protection/>
    </xf>
    <xf numFmtId="49" fontId="3" fillId="0" borderId="0" xfId="52" applyFont="1" applyBorder="1" applyAlignment="1" applyProtection="1">
      <alignment vertical="center" wrapText="1"/>
      <protection/>
    </xf>
    <xf numFmtId="49" fontId="3" fillId="0" borderId="0" xfId="52" applyFont="1" applyBorder="1" applyAlignment="1" applyProtection="1">
      <alignment horizontal="center" vertical="center" wrapText="1"/>
      <protection/>
    </xf>
    <xf numFmtId="4" fontId="3" fillId="0" borderId="0" xfId="52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8" fillId="0" borderId="10" xfId="52" applyFont="1" applyBorder="1" applyAlignment="1" applyProtection="1">
      <alignment horizontal="center" vertical="center" wrapText="1"/>
      <protection/>
    </xf>
    <xf numFmtId="4" fontId="8" fillId="4" borderId="10" xfId="52" applyNumberFormat="1" applyFont="1" applyFill="1" applyBorder="1" applyAlignment="1" applyProtection="1">
      <alignment horizontal="right" vertical="center"/>
      <protection/>
    </xf>
    <xf numFmtId="49" fontId="9" fillId="0" borderId="10" xfId="52" applyFont="1" applyFill="1" applyBorder="1" applyAlignment="1" applyProtection="1">
      <alignment vertical="center" wrapText="1"/>
      <protection/>
    </xf>
    <xf numFmtId="4" fontId="1" fillId="4" borderId="10" xfId="52" applyNumberFormat="1" applyFont="1" applyFill="1" applyBorder="1" applyAlignment="1" applyProtection="1">
      <alignment horizontal="right" vertical="center"/>
      <protection/>
    </xf>
    <xf numFmtId="0" fontId="10" fillId="4" borderId="10" xfId="0" applyFont="1" applyFill="1" applyBorder="1" applyAlignment="1">
      <alignment horizontal="right" vertical="center"/>
    </xf>
    <xf numFmtId="4" fontId="8" fillId="2" borderId="10" xfId="52" applyNumberFormat="1" applyFont="1" applyFill="1" applyBorder="1" applyAlignment="1" applyProtection="1">
      <alignment horizontal="right" vertical="center"/>
      <protection locked="0"/>
    </xf>
    <xf numFmtId="0" fontId="11" fillId="0" borderId="10" xfId="53" applyFont="1" applyBorder="1" applyAlignment="1" applyProtection="1">
      <alignment horizontal="center" vertical="center" wrapText="1"/>
      <protection/>
    </xf>
    <xf numFmtId="4" fontId="8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4" fontId="8" fillId="3" borderId="10" xfId="52" applyNumberFormat="1" applyFont="1" applyFill="1" applyBorder="1" applyAlignment="1" applyProtection="1">
      <alignment horizontal="right" vertical="center"/>
      <protection/>
    </xf>
    <xf numFmtId="49" fontId="8" fillId="0" borderId="10" xfId="52" applyFont="1" applyBorder="1" applyAlignment="1" applyProtection="1">
      <alignment vertical="center" wrapText="1"/>
      <protection/>
    </xf>
    <xf numFmtId="4" fontId="8" fillId="0" borderId="0" xfId="52" applyNumberFormat="1" applyFont="1" applyFill="1" applyBorder="1" applyAlignment="1" applyProtection="1">
      <alignment horizontal="right" vertical="center"/>
      <protection/>
    </xf>
    <xf numFmtId="49" fontId="8" fillId="0" borderId="10" xfId="52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" fillId="0" borderId="11" xfId="55" applyFont="1" applyFill="1" applyBorder="1" applyAlignment="1" applyProtection="1">
      <alignment horizontal="center" vertical="center"/>
      <protection locked="0"/>
    </xf>
    <xf numFmtId="0" fontId="1" fillId="0" borderId="0" xfId="55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9" fontId="3" fillId="0" borderId="12" xfId="52" applyFont="1" applyBorder="1" applyAlignment="1" applyProtection="1">
      <alignment horizontal="left" vertical="top" wrapText="1"/>
      <protection/>
    </xf>
    <xf numFmtId="49" fontId="3" fillId="0" borderId="13" xfId="52" applyFont="1" applyBorder="1" applyAlignment="1" applyProtection="1">
      <alignment horizontal="left" vertical="top" wrapText="1"/>
      <protection/>
    </xf>
    <xf numFmtId="0" fontId="3" fillId="0" borderId="10" xfId="54" applyFont="1" applyBorder="1" applyAlignment="1" applyProtection="1">
      <alignment horizontal="center" vertical="center" wrapText="1"/>
      <protection/>
    </xf>
    <xf numFmtId="49" fontId="3" fillId="0" borderId="0" xfId="52" applyFont="1" applyFill="1" applyBorder="1" applyAlignment="1" applyProtection="1">
      <alignment vertical="center" wrapText="1"/>
      <protection/>
    </xf>
    <xf numFmtId="49" fontId="3" fillId="0" borderId="0" xfId="52" applyFont="1" applyFill="1" applyBorder="1" applyAlignment="1" applyProtection="1">
      <alignment horizontal="center" vertical="center" wrapText="1"/>
      <protection/>
    </xf>
    <xf numFmtId="4" fontId="8" fillId="0" borderId="0" xfId="5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40"/>
  <sheetViews>
    <sheetView tabSelected="1" zoomScalePageLayoutView="0" workbookViewId="0" topLeftCell="A25">
      <selection activeCell="M37" sqref="M37"/>
    </sheetView>
  </sheetViews>
  <sheetFormatPr defaultColWidth="9.140625" defaultRowHeight="12.75"/>
  <cols>
    <col min="1" max="1" width="0.9921875" style="0" customWidth="1"/>
    <col min="2" max="2" width="0.85546875" style="0" customWidth="1"/>
    <col min="3" max="3" width="60.57421875" style="0" customWidth="1"/>
    <col min="4" max="4" width="11.00390625" style="0" customWidth="1"/>
    <col min="5" max="5" width="12.00390625" style="0" customWidth="1"/>
    <col min="6" max="6" width="11.7109375" style="0" customWidth="1"/>
    <col min="7" max="7" width="11.00390625" style="0" customWidth="1"/>
    <col min="8" max="8" width="11.7109375" style="0" customWidth="1"/>
    <col min="9" max="9" width="11.421875" style="0" customWidth="1"/>
  </cols>
  <sheetData>
    <row r="1" spans="3:19" ht="15.75">
      <c r="C1" s="30" t="s">
        <v>30</v>
      </c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</row>
    <row r="2" ht="7.5" customHeight="1"/>
    <row r="3" spans="3:9" ht="14.25" customHeight="1">
      <c r="C3" s="29" t="s">
        <v>34</v>
      </c>
      <c r="D3" s="29"/>
      <c r="E3" s="29"/>
      <c r="F3" s="29"/>
      <c r="G3" s="29"/>
      <c r="H3" s="29"/>
      <c r="I3" s="29"/>
    </row>
    <row r="4" spans="3:9" ht="11.25" customHeight="1">
      <c r="C4" s="27" t="s">
        <v>0</v>
      </c>
      <c r="D4" s="28"/>
      <c r="E4" s="28"/>
      <c r="F4" s="28"/>
      <c r="G4" s="28"/>
      <c r="H4" s="28"/>
      <c r="I4" s="28"/>
    </row>
    <row r="5" ht="6" customHeight="1"/>
    <row r="6" spans="3:9" ht="15" customHeight="1">
      <c r="C6" s="34" t="s">
        <v>1</v>
      </c>
      <c r="D6" s="34" t="s">
        <v>2</v>
      </c>
      <c r="E6" s="34" t="s">
        <v>3</v>
      </c>
      <c r="F6" s="34" t="s">
        <v>4</v>
      </c>
      <c r="G6" s="34"/>
      <c r="H6" s="34"/>
      <c r="I6" s="34"/>
    </row>
    <row r="7" spans="3:9" ht="12.75" customHeight="1">
      <c r="C7" s="34"/>
      <c r="D7" s="34"/>
      <c r="E7" s="34"/>
      <c r="F7" s="2" t="s">
        <v>5</v>
      </c>
      <c r="G7" s="2" t="s">
        <v>6</v>
      </c>
      <c r="H7" s="2" t="s">
        <v>7</v>
      </c>
      <c r="I7" s="2" t="s">
        <v>8</v>
      </c>
    </row>
    <row r="8" spans="3:9" ht="10.5" customHeight="1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</row>
    <row r="9" spans="3:9" ht="12" customHeight="1">
      <c r="C9" s="26" t="s">
        <v>9</v>
      </c>
      <c r="D9" s="26"/>
      <c r="E9" s="26"/>
      <c r="F9" s="26"/>
      <c r="G9" s="26"/>
      <c r="H9" s="26"/>
      <c r="I9" s="26"/>
    </row>
    <row r="10" spans="3:9" ht="14.25" customHeight="1">
      <c r="C10" s="3" t="s">
        <v>10</v>
      </c>
      <c r="D10" s="4" t="s">
        <v>11</v>
      </c>
      <c r="E10" s="5">
        <f>SUM(F10:I10)</f>
        <v>14227.7</v>
      </c>
      <c r="F10" s="5">
        <f>SUM(F11:F13)</f>
        <v>0</v>
      </c>
      <c r="G10" s="5">
        <f>SUM(G11:G13)</f>
        <v>0</v>
      </c>
      <c r="H10" s="5">
        <f>SUM(H11:H13)</f>
        <v>14227.7</v>
      </c>
      <c r="I10" s="5">
        <f>SUM(I11:I13)</f>
        <v>0</v>
      </c>
    </row>
    <row r="11" spans="3:9" ht="14.25" customHeight="1">
      <c r="C11" s="3" t="s">
        <v>12</v>
      </c>
      <c r="D11" s="4" t="s">
        <v>11</v>
      </c>
      <c r="E11" s="5">
        <f>SUM(F11:I11)</f>
        <v>0</v>
      </c>
      <c r="F11" s="6"/>
      <c r="G11" s="6"/>
      <c r="H11" s="6"/>
      <c r="I11" s="6"/>
    </row>
    <row r="12" spans="3:9" ht="15" customHeight="1">
      <c r="C12" s="3" t="s">
        <v>13</v>
      </c>
      <c r="D12" s="4" t="s">
        <v>11</v>
      </c>
      <c r="E12" s="5">
        <f>SUM(F12:I12)</f>
        <v>0</v>
      </c>
      <c r="F12" s="6"/>
      <c r="G12" s="6"/>
      <c r="H12" s="6"/>
      <c r="I12" s="6"/>
    </row>
    <row r="13" spans="3:9" ht="15" customHeight="1">
      <c r="C13" s="3" t="s">
        <v>14</v>
      </c>
      <c r="D13" s="4" t="s">
        <v>11</v>
      </c>
      <c r="E13" s="5">
        <f>SUM(F13:I13)</f>
        <v>14227.7</v>
      </c>
      <c r="F13" s="6"/>
      <c r="G13" s="6"/>
      <c r="H13" s="6">
        <v>14227.7</v>
      </c>
      <c r="I13" s="6"/>
    </row>
    <row r="14" spans="3:9" ht="14.25" customHeight="1">
      <c r="C14" s="3" t="s">
        <v>31</v>
      </c>
      <c r="D14" s="4" t="s">
        <v>11</v>
      </c>
      <c r="E14" s="5">
        <f>SUM(F14:I14)</f>
        <v>11942.7</v>
      </c>
      <c r="F14" s="7"/>
      <c r="G14" s="6"/>
      <c r="H14" s="6"/>
      <c r="I14" s="6">
        <v>11942.7</v>
      </c>
    </row>
    <row r="15" spans="3:9" ht="13.5" customHeight="1">
      <c r="C15" s="3" t="s">
        <v>15</v>
      </c>
      <c r="D15" s="4" t="s">
        <v>11</v>
      </c>
      <c r="E15" s="5">
        <f>E10</f>
        <v>14227.7</v>
      </c>
      <c r="F15" s="5">
        <f>F10+F14</f>
        <v>0</v>
      </c>
      <c r="G15" s="5">
        <f>G10+G14</f>
        <v>0</v>
      </c>
      <c r="H15" s="5">
        <f>H10+H14</f>
        <v>14227.7</v>
      </c>
      <c r="I15" s="5">
        <f>I10+I14</f>
        <v>11942.7</v>
      </c>
    </row>
    <row r="16" spans="3:9" ht="15" customHeight="1">
      <c r="C16" s="32" t="s">
        <v>16</v>
      </c>
      <c r="D16" s="4" t="s">
        <v>11</v>
      </c>
      <c r="E16" s="15">
        <f>SUM(F16:I16)</f>
        <v>2406.8</v>
      </c>
      <c r="F16" s="19"/>
      <c r="G16" s="19"/>
      <c r="H16" s="19">
        <v>1115.5</v>
      </c>
      <c r="I16" s="19">
        <v>1291.3</v>
      </c>
    </row>
    <row r="17" spans="3:9" ht="14.25" customHeight="1">
      <c r="C17" s="33"/>
      <c r="D17" s="14" t="s">
        <v>17</v>
      </c>
      <c r="E17" s="15">
        <f>E16/E15*100</f>
        <v>16.916297082451837</v>
      </c>
      <c r="F17" s="15"/>
      <c r="G17" s="15"/>
      <c r="H17" s="15">
        <f>H16/H15*100</f>
        <v>7.840339619193544</v>
      </c>
      <c r="I17" s="15">
        <f>I16/I15*100</f>
        <v>10.812462843410618</v>
      </c>
    </row>
    <row r="18" spans="3:9" ht="27" customHeight="1">
      <c r="C18" s="3" t="s">
        <v>18</v>
      </c>
      <c r="D18" s="4" t="s">
        <v>19</v>
      </c>
      <c r="E18" s="5">
        <f>SUM(F18:I18)</f>
        <v>88.50999999999999</v>
      </c>
      <c r="F18" s="6"/>
      <c r="G18" s="6"/>
      <c r="H18" s="6">
        <v>20.65</v>
      </c>
      <c r="I18" s="6">
        <v>67.86</v>
      </c>
    </row>
    <row r="19" spans="3:9" ht="27.75" customHeight="1">
      <c r="C19" s="3" t="s">
        <v>20</v>
      </c>
      <c r="D19" s="4" t="s">
        <v>19</v>
      </c>
      <c r="E19" s="5">
        <f>SUM(F19:I19)</f>
        <v>82.80999999999999</v>
      </c>
      <c r="F19" s="6"/>
      <c r="G19" s="6"/>
      <c r="H19" s="6">
        <v>18.49</v>
      </c>
      <c r="I19" s="6">
        <v>64.32</v>
      </c>
    </row>
    <row r="20" spans="3:9" ht="24" customHeight="1">
      <c r="C20" s="16" t="s">
        <v>21</v>
      </c>
      <c r="D20" s="4" t="s">
        <v>17</v>
      </c>
      <c r="E20" s="8"/>
      <c r="F20" s="5"/>
      <c r="G20" s="5"/>
      <c r="H20" s="17">
        <f>H19/H18*100</f>
        <v>89.53995157384988</v>
      </c>
      <c r="I20" s="17">
        <f>I19/I18*100</f>
        <v>94.78337754199822</v>
      </c>
    </row>
    <row r="21" spans="3:9" ht="23.25" customHeight="1">
      <c r="C21" s="16" t="s">
        <v>29</v>
      </c>
      <c r="D21" s="4"/>
      <c r="E21" s="8"/>
      <c r="F21" s="5"/>
      <c r="G21" s="5"/>
      <c r="H21" s="17">
        <f>H15/H18</f>
        <v>688.9927360774819</v>
      </c>
      <c r="I21" s="17">
        <f>I15/I18</f>
        <v>175.99027409372238</v>
      </c>
    </row>
    <row r="22" spans="3:9" ht="25.5" customHeight="1">
      <c r="C22" s="16" t="s">
        <v>22</v>
      </c>
      <c r="D22" s="4" t="s">
        <v>17</v>
      </c>
      <c r="E22" s="8"/>
      <c r="F22" s="5"/>
      <c r="G22" s="5"/>
      <c r="H22" s="18">
        <f>IF(AND(H21&lt;1000,H20&lt;30),6.12,IF(AND(H21&gt;=1000,H20&lt;30),6.48,IF(AND(H21&lt;1000,H20&gt;=30),7.84,IF(AND(H21&gt;=1000,H20&gt;=30),4.85,0))))</f>
        <v>7.84</v>
      </c>
      <c r="I22" s="18">
        <f>IF(AND(I21&lt;1000,I20&lt;30),7.27,IF(AND(I21&gt;=1000,I20&lt;30),12.02,IF(AND(I21&lt;1000,I20&gt;=30),12.76,IF(AND(I21&gt;=1000,I20&gt;=30),8.08,0))))</f>
        <v>12.76</v>
      </c>
    </row>
    <row r="23" spans="3:9" ht="12" customHeight="1">
      <c r="C23" s="26" t="s">
        <v>23</v>
      </c>
      <c r="D23" s="26"/>
      <c r="E23" s="26"/>
      <c r="F23" s="26"/>
      <c r="G23" s="26"/>
      <c r="H23" s="26"/>
      <c r="I23" s="26"/>
    </row>
    <row r="24" spans="3:9" ht="15.75" customHeight="1">
      <c r="C24" s="3" t="s">
        <v>10</v>
      </c>
      <c r="D24" s="4" t="s">
        <v>11</v>
      </c>
      <c r="E24" s="5">
        <f>SUM(F24:I24)</f>
        <v>14227.7</v>
      </c>
      <c r="F24" s="5">
        <f>SUM(F25:F27)</f>
        <v>0</v>
      </c>
      <c r="G24" s="5">
        <f>SUM(G25:G27)</f>
        <v>0</v>
      </c>
      <c r="H24" s="5">
        <f>SUM(H25:H27)</f>
        <v>14227.7</v>
      </c>
      <c r="I24" s="5">
        <f>SUM(I25:I27)</f>
        <v>0</v>
      </c>
    </row>
    <row r="25" spans="3:9" ht="15.75" customHeight="1">
      <c r="C25" s="3" t="s">
        <v>12</v>
      </c>
      <c r="D25" s="4" t="s">
        <v>11</v>
      </c>
      <c r="E25" s="5">
        <f>SUM(F25:I25)</f>
        <v>0</v>
      </c>
      <c r="F25" s="6"/>
      <c r="G25" s="6"/>
      <c r="H25" s="6"/>
      <c r="I25" s="6"/>
    </row>
    <row r="26" spans="3:9" ht="15.75" customHeight="1">
      <c r="C26" s="3" t="s">
        <v>13</v>
      </c>
      <c r="D26" s="4" t="s">
        <v>11</v>
      </c>
      <c r="E26" s="5">
        <f>SUM(F26:I26)</f>
        <v>0</v>
      </c>
      <c r="F26" s="6"/>
      <c r="G26" s="6"/>
      <c r="H26" s="6"/>
      <c r="I26" s="6"/>
    </row>
    <row r="27" spans="3:9" ht="15.75" customHeight="1">
      <c r="C27" s="3" t="s">
        <v>14</v>
      </c>
      <c r="D27" s="4" t="s">
        <v>11</v>
      </c>
      <c r="E27" s="5">
        <f>SUM(F27:I27)</f>
        <v>14227.7</v>
      </c>
      <c r="F27" s="6"/>
      <c r="G27" s="6"/>
      <c r="H27" s="6">
        <f>H13</f>
        <v>14227.7</v>
      </c>
      <c r="I27" s="6"/>
    </row>
    <row r="28" spans="3:9" ht="15.75" customHeight="1">
      <c r="C28" s="3" t="s">
        <v>31</v>
      </c>
      <c r="D28" s="4" t="s">
        <v>11</v>
      </c>
      <c r="E28" s="5">
        <f>SUM(F28:I28)</f>
        <v>11942.7</v>
      </c>
      <c r="F28" s="7"/>
      <c r="G28" s="6"/>
      <c r="H28" s="6"/>
      <c r="I28" s="6">
        <f>I14</f>
        <v>11942.7</v>
      </c>
    </row>
    <row r="29" spans="3:9" ht="15.75" customHeight="1">
      <c r="C29" s="3" t="s">
        <v>24</v>
      </c>
      <c r="D29" s="4" t="s">
        <v>11</v>
      </c>
      <c r="E29" s="5">
        <f>E24</f>
        <v>14227.7</v>
      </c>
      <c r="F29" s="5">
        <f>F24+F28</f>
        <v>0</v>
      </c>
      <c r="G29" s="5">
        <f>G24+G28</f>
        <v>0</v>
      </c>
      <c r="H29" s="5">
        <f>H24+H28</f>
        <v>14227.7</v>
      </c>
      <c r="I29" s="5">
        <f>I24+I28</f>
        <v>11942.7</v>
      </c>
    </row>
    <row r="30" spans="3:9" ht="15.75" customHeight="1">
      <c r="C30" s="3" t="s">
        <v>25</v>
      </c>
      <c r="D30" s="4" t="s">
        <v>17</v>
      </c>
      <c r="E30" s="15">
        <f>E31/E29*100</f>
        <v>18.550715857095668</v>
      </c>
      <c r="F30" s="5"/>
      <c r="G30" s="5"/>
      <c r="H30" s="5">
        <f>H22</f>
        <v>7.84</v>
      </c>
      <c r="I30" s="5">
        <f>I22</f>
        <v>12.76</v>
      </c>
    </row>
    <row r="31" spans="3:9" ht="15.75" customHeight="1">
      <c r="C31" s="3" t="s">
        <v>26</v>
      </c>
      <c r="D31" s="4" t="s">
        <v>11</v>
      </c>
      <c r="E31" s="15">
        <f>F31+G31+H31+I31</f>
        <v>2639.3402000000006</v>
      </c>
      <c r="F31" s="5"/>
      <c r="G31" s="5"/>
      <c r="H31" s="15">
        <f>H29*H30/100</f>
        <v>1115.4516800000001</v>
      </c>
      <c r="I31" s="15">
        <f>I29*I30/100</f>
        <v>1523.8885200000002</v>
      </c>
    </row>
    <row r="32" spans="3:9" ht="15.75" customHeight="1">
      <c r="C32" s="24" t="s">
        <v>32</v>
      </c>
      <c r="D32" s="4"/>
      <c r="E32" s="15">
        <f>F32+G32+H32+I32</f>
        <v>2406.7516800000003</v>
      </c>
      <c r="F32" s="5"/>
      <c r="G32" s="5"/>
      <c r="H32" s="15">
        <f>MIN(H16,H31)</f>
        <v>1115.4516800000001</v>
      </c>
      <c r="I32" s="15">
        <f>MIN(I16,I31)</f>
        <v>1291.3</v>
      </c>
    </row>
    <row r="33" spans="3:9" ht="15.75" customHeight="1">
      <c r="C33" s="3" t="s">
        <v>33</v>
      </c>
      <c r="D33" s="4"/>
      <c r="E33" s="15">
        <v>2307.2</v>
      </c>
      <c r="F33" s="5"/>
      <c r="G33" s="5"/>
      <c r="H33" s="15"/>
      <c r="I33" s="15"/>
    </row>
    <row r="34" spans="3:9" ht="14.25" customHeight="1">
      <c r="C34" s="3"/>
      <c r="D34" s="4"/>
      <c r="E34" s="23">
        <f>E32-E33</f>
        <v>99.55168000000049</v>
      </c>
      <c r="F34" s="22"/>
      <c r="G34" s="22"/>
      <c r="H34" s="21"/>
      <c r="I34" s="21"/>
    </row>
    <row r="35" spans="3:9" ht="15">
      <c r="C35" s="9"/>
      <c r="D35" s="10"/>
      <c r="E35" s="25"/>
      <c r="F35" s="11"/>
      <c r="G35" s="11"/>
      <c r="H35" s="25"/>
      <c r="I35" s="25"/>
    </row>
    <row r="36" spans="3:9" ht="15">
      <c r="C36" s="35"/>
      <c r="D36" s="36"/>
      <c r="E36" s="25"/>
      <c r="F36" s="11"/>
      <c r="G36" s="11"/>
      <c r="H36" s="25"/>
      <c r="I36" s="25"/>
    </row>
    <row r="37" spans="3:9" ht="15">
      <c r="C37" s="35"/>
      <c r="D37" s="36"/>
      <c r="E37" s="37"/>
      <c r="F37" s="11"/>
      <c r="G37" s="11"/>
      <c r="H37" s="25"/>
      <c r="I37" s="25"/>
    </row>
    <row r="38" spans="3:9" ht="15">
      <c r="C38" s="12" t="s">
        <v>27</v>
      </c>
      <c r="D38" s="10"/>
      <c r="E38" s="25"/>
      <c r="F38" s="11"/>
      <c r="G38" s="11"/>
      <c r="H38" s="25"/>
      <c r="I38" s="25"/>
    </row>
    <row r="39" spans="3:9" ht="15">
      <c r="C39" s="13" t="s">
        <v>28</v>
      </c>
      <c r="D39" s="10"/>
      <c r="E39" s="25"/>
      <c r="F39" s="11"/>
      <c r="G39" s="11"/>
      <c r="H39" s="25"/>
      <c r="I39" s="25"/>
    </row>
    <row r="40" spans="3:9" ht="15">
      <c r="C40" s="9"/>
      <c r="D40" s="10"/>
      <c r="E40" s="25"/>
      <c r="F40" s="11"/>
      <c r="G40" s="11"/>
      <c r="H40" s="25"/>
      <c r="I40" s="25"/>
    </row>
  </sheetData>
  <sheetProtection/>
  <mergeCells count="10">
    <mergeCell ref="C23:I23"/>
    <mergeCell ref="C4:I4"/>
    <mergeCell ref="C3:I3"/>
    <mergeCell ref="C1:I1"/>
    <mergeCell ref="C9:I9"/>
    <mergeCell ref="C16:C17"/>
    <mergeCell ref="C6:C7"/>
    <mergeCell ref="D6:D7"/>
    <mergeCell ref="E6:E7"/>
    <mergeCell ref="F6:I6"/>
  </mergeCells>
  <dataValidations count="8">
    <dataValidation type="decimal" allowBlank="1" showErrorMessage="1" errorTitle="Недопустимое значение" error="Отчетные потери должны быть положительными" sqref="F16:I16">
      <formula1>0</formula1>
      <formula2>F15</formula2>
    </dataValidation>
    <dataValidation type="decimal" operator="greaterThanOrEqual" allowBlank="1" showErrorMessage="1" errorTitle="Ошибка ввода" error="Сумма ВЛ и КЛ должна быть болшьше ВЛ" sqref="H18:I18">
      <formula1>H19</formula1>
    </dataValidation>
    <dataValidation type="decimal" operator="greaterThanOrEqual" allowBlank="1" showErrorMessage="1" errorTitle="Ошибка ввода!!!" error="Сумма ВЛ и КЛ должна быть болшьше ВЛ" sqref="F18:G18">
      <formula1>F19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G19:I19">
      <formula1>G18</formula1>
    </dataValidation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F19">
      <formula1>F18</formula1>
    </dataValidation>
    <dataValidation type="decimal" operator="notEqual" allowBlank="1" showInputMessage="1" showErrorMessage="1" sqref="F25:I28">
      <formula1>0.0000000000000000001</formula1>
    </dataValidation>
    <dataValidation type="decimal" operator="greaterThanOrEqual" allowBlank="1" showErrorMessage="1" errorTitle="Недопустимое значение" error="Отчетные потери должны быть положительными" sqref="E17:I17">
      <formula1>0</formula1>
    </dataValidation>
    <dataValidation type="decimal" allowBlank="1" showErrorMessage="1" errorTitle="Ошибка" error="Допускается ввод только действительных чисел!" sqref="E29:I40 E18:E22 F20:I22 F10:I15 E10:E16">
      <formula1>-999999999999999000000000</formula1>
      <formula2>9.99999999999999E+23</formula2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sverchkova</cp:lastModifiedBy>
  <cp:lastPrinted>2014-11-21T08:22:45Z</cp:lastPrinted>
  <dcterms:created xsi:type="dcterms:W3CDTF">1996-10-08T23:32:33Z</dcterms:created>
  <dcterms:modified xsi:type="dcterms:W3CDTF">2014-11-24T12:25:10Z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